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0" yWindow="720" windowWidth="16380" windowHeight="8190" tabRatio="170" firstSheet="1" activeTab="1"/>
  </bookViews>
  <sheets>
    <sheet name="od 2015 pro prezentaci 16" sheetId="1" r:id="rId1"/>
    <sheet name="narok 2018" sheetId="2" r:id="rId2"/>
  </sheets>
  <calcPr calcId="124519"/>
</workbook>
</file>

<file path=xl/calcChain.xml><?xml version="1.0" encoding="utf-8"?>
<calcChain xmlns="http://schemas.openxmlformats.org/spreadsheetml/2006/main">
  <c r="L7" i="2"/>
  <c r="J7"/>
  <c r="J23" l="1"/>
  <c r="J24" s="1"/>
  <c r="H23"/>
  <c r="H24" s="1"/>
  <c r="N24"/>
  <c r="Y12"/>
  <c r="W12"/>
  <c r="G38"/>
  <c r="E38"/>
  <c r="L24"/>
  <c r="G23"/>
  <c r="G24" s="1"/>
  <c r="E15"/>
  <c r="E23" s="1"/>
  <c r="E24" s="1"/>
  <c r="E7"/>
  <c r="E8" s="1"/>
  <c r="G38" i="1"/>
  <c r="E38"/>
  <c r="G23"/>
  <c r="G24" s="1"/>
  <c r="G6" i="2" l="1"/>
  <c r="G7"/>
  <c r="E15" i="1"/>
  <c r="K24"/>
  <c r="I24"/>
  <c r="E23"/>
  <c r="E24" s="1"/>
  <c r="E7"/>
  <c r="G7" s="1"/>
  <c r="I7" s="1"/>
  <c r="K7" s="1"/>
  <c r="N7" i="2" l="1"/>
  <c r="H7"/>
  <c r="G8"/>
  <c r="H6"/>
  <c r="E8" i="1"/>
  <c r="E25" s="1"/>
  <c r="G6" s="1"/>
  <c r="G8" s="1"/>
  <c r="G25" s="1"/>
  <c r="I6" s="1"/>
  <c r="I8" s="1"/>
  <c r="I25" s="1"/>
  <c r="K6" s="1"/>
  <c r="K8" s="1"/>
  <c r="K25" s="1"/>
  <c r="G25" i="2" l="1"/>
  <c r="H8"/>
  <c r="H25" s="1"/>
  <c r="J6" s="1"/>
  <c r="J8" s="1"/>
  <c r="J25" s="1"/>
  <c r="L6" s="1"/>
  <c r="L8" s="1"/>
  <c r="L25" s="1"/>
  <c r="N6" s="1"/>
  <c r="N8" s="1"/>
  <c r="N25" s="1"/>
</calcChain>
</file>

<file path=xl/comments1.xml><?xml version="1.0" encoding="utf-8"?>
<comments xmlns="http://schemas.openxmlformats.org/spreadsheetml/2006/main">
  <authors>
    <author>bdkvhd</author>
  </authors>
  <commentList>
    <comment ref="L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 g18 a g20 + plastová okna suterén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dozatepleníg 22 + 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bdkvhd:</t>
        </r>
        <r>
          <rPr>
            <sz val="9"/>
            <color indexed="81"/>
            <rFont val="Tahoma"/>
            <family val="2"/>
            <charset val="238"/>
          </rPr>
          <t xml:space="preserve">
50% příspěvek vůastníků ; t.j 15 000 Kč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38"/>
          </rPr>
          <t>bdkvhd:
byloo nasazeno jiné číslo než ve vzorci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<sst xmlns="http://schemas.openxmlformats.org/spreadsheetml/2006/main" count="163" uniqueCount="49">
  <si>
    <t>zůstatek</t>
  </si>
  <si>
    <t>tvorba</t>
  </si>
  <si>
    <t>zdroj</t>
  </si>
  <si>
    <t>čerpání</t>
  </si>
  <si>
    <t>Výtah32</t>
  </si>
  <si>
    <t>Výtah 26</t>
  </si>
  <si>
    <t>vyýtahy oprava + úder blesku G32</t>
  </si>
  <si>
    <t>výtahy oprava</t>
  </si>
  <si>
    <t>Opravy + revize elektro</t>
  </si>
  <si>
    <t>parapety</t>
  </si>
  <si>
    <t>balkony, parapety, střecha</t>
  </si>
  <si>
    <t>ostatní</t>
  </si>
  <si>
    <t>zednické práce</t>
  </si>
  <si>
    <t>Voda , topení odpady</t>
  </si>
  <si>
    <t>Voda , topení, odpady</t>
  </si>
  <si>
    <t>STA</t>
  </si>
  <si>
    <t>Plyn – domečky</t>
  </si>
  <si>
    <t>Výtah 24</t>
  </si>
  <si>
    <t>Hromosvody – revize + oprava závad</t>
  </si>
  <si>
    <t>materiál na drobné opravy</t>
  </si>
  <si>
    <t>dveře</t>
  </si>
  <si>
    <t>montážní a stavební dozor</t>
  </si>
  <si>
    <t>čerpání celkem</t>
  </si>
  <si>
    <t>Správa – účetní, telefon, internet, 50.000 Kč EKA</t>
  </si>
  <si>
    <t>Pojištění</t>
  </si>
  <si>
    <t>Daň ze společných prostor</t>
  </si>
  <si>
    <t>elektřina</t>
  </si>
  <si>
    <t>odvoz domovního odpadu</t>
  </si>
  <si>
    <t>úklid</t>
  </si>
  <si>
    <t>revize výtahů</t>
  </si>
  <si>
    <t>teplo</t>
  </si>
  <si>
    <t>teplá voda</t>
  </si>
  <si>
    <t>SV</t>
  </si>
  <si>
    <t>FO 2016 , návrh plánu 2017 a výhled do roku 2019</t>
  </si>
  <si>
    <t>desinsekce, deratizace</t>
  </si>
  <si>
    <t>ostatní celkem</t>
  </si>
  <si>
    <t>celkem</t>
  </si>
  <si>
    <t>indikátory, bytové vodměry</t>
  </si>
  <si>
    <t>xxx</t>
  </si>
  <si>
    <t xml:space="preserve">severní strana + schodišťové lodžie </t>
  </si>
  <si>
    <t>skut 2016</t>
  </si>
  <si>
    <t>tis. Kč</t>
  </si>
  <si>
    <t>Návrh rozpočtu 2017 (tis.Kč)</t>
  </si>
  <si>
    <t>zednické práce, malování</t>
  </si>
  <si>
    <t>Výtah 24&amp;26</t>
  </si>
  <si>
    <t>plán</t>
  </si>
  <si>
    <t>skut</t>
  </si>
  <si>
    <t>garážová vrata</t>
  </si>
  <si>
    <t>skut 2017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</si>
</sst>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3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7" fillId="0" borderId="1" xfId="0" applyNumberFormat="1" applyFont="1" applyBorder="1"/>
    <xf numFmtId="0" fontId="0" fillId="0" borderId="3" xfId="0" applyBorder="1"/>
    <xf numFmtId="3" fontId="0" fillId="0" borderId="3" xfId="0" applyNumberFormat="1" applyBorder="1"/>
    <xf numFmtId="3" fontId="2" fillId="0" borderId="2" xfId="0" applyNumberFormat="1" applyFont="1" applyBorder="1"/>
    <xf numFmtId="164" fontId="0" fillId="0" borderId="3" xfId="0" applyNumberForma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0" fontId="0" fillId="0" borderId="2" xfId="0" applyBorder="1"/>
    <xf numFmtId="0" fontId="0" fillId="0" borderId="2" xfId="0" applyBorder="1" applyAlignment="1">
      <alignment horizontal="left" vertical="top"/>
    </xf>
    <xf numFmtId="3" fontId="0" fillId="0" borderId="2" xfId="0" applyNumberFormat="1" applyBorder="1"/>
    <xf numFmtId="0" fontId="0" fillId="0" borderId="5" xfId="0" applyBorder="1"/>
    <xf numFmtId="164" fontId="0" fillId="0" borderId="5" xfId="0" applyNumberFormat="1" applyBorder="1"/>
    <xf numFmtId="3" fontId="0" fillId="0" borderId="5" xfId="0" applyNumberFormat="1" applyBorder="1"/>
    <xf numFmtId="0" fontId="0" fillId="0" borderId="6" xfId="0" applyFont="1" applyBorder="1" applyAlignment="1">
      <alignment horizontal="right"/>
    </xf>
    <xf numFmtId="164" fontId="2" fillId="0" borderId="6" xfId="0" applyNumberFormat="1" applyFont="1" applyBorder="1"/>
    <xf numFmtId="0" fontId="2" fillId="2" borderId="6" xfId="0" applyFont="1" applyFill="1" applyBorder="1" applyAlignment="1">
      <alignment horizontal="right"/>
    </xf>
    <xf numFmtId="3" fontId="2" fillId="0" borderId="6" xfId="0" applyNumberFormat="1" applyFont="1" applyBorder="1"/>
    <xf numFmtId="0" fontId="2" fillId="2" borderId="6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3" fontId="0" fillId="0" borderId="7" xfId="0" applyNumberFormat="1" applyBorder="1"/>
    <xf numFmtId="0" fontId="6" fillId="0" borderId="8" xfId="0" applyFont="1" applyBorder="1"/>
    <xf numFmtId="0" fontId="4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0" fontId="0" fillId="0" borderId="16" xfId="0" applyBorder="1"/>
    <xf numFmtId="3" fontId="0" fillId="0" borderId="17" xfId="0" applyNumberFormat="1" applyBorder="1"/>
    <xf numFmtId="0" fontId="2" fillId="0" borderId="18" xfId="0" applyFont="1" applyBorder="1"/>
    <xf numFmtId="3" fontId="2" fillId="0" borderId="19" xfId="0" applyNumberFormat="1" applyFont="1" applyBorder="1"/>
    <xf numFmtId="0" fontId="0" fillId="0" borderId="20" xfId="0" applyBorder="1"/>
    <xf numFmtId="3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0" fontId="0" fillId="0" borderId="18" xfId="0" applyBorder="1"/>
    <xf numFmtId="3" fontId="0" fillId="0" borderId="19" xfId="0" applyNumberFormat="1" applyBorder="1"/>
    <xf numFmtId="0" fontId="2" fillId="0" borderId="26" xfId="0" applyFont="1" applyBorder="1" applyAlignment="1">
      <alignment horizontal="left" vertical="center"/>
    </xf>
    <xf numFmtId="3" fontId="2" fillId="0" borderId="27" xfId="0" applyNumberFormat="1" applyFont="1" applyBorder="1"/>
    <xf numFmtId="0" fontId="2" fillId="0" borderId="26" xfId="0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6" fillId="0" borderId="9" xfId="0" applyFont="1" applyBorder="1"/>
    <xf numFmtId="0" fontId="4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4" fillId="0" borderId="29" xfId="0" applyFont="1" applyBorder="1"/>
    <xf numFmtId="0" fontId="4" fillId="0" borderId="28" xfId="0" applyFont="1" applyBorder="1"/>
    <xf numFmtId="0" fontId="2" fillId="0" borderId="28" xfId="0" applyFont="1" applyBorder="1"/>
    <xf numFmtId="1" fontId="4" fillId="0" borderId="29" xfId="0" applyNumberFormat="1" applyFont="1" applyBorder="1"/>
    <xf numFmtId="1" fontId="4" fillId="0" borderId="28" xfId="0" applyNumberFormat="1" applyFont="1" applyBorder="1"/>
    <xf numFmtId="1" fontId="2" fillId="0" borderId="28" xfId="0" applyNumberFormat="1" applyFont="1" applyBorder="1"/>
    <xf numFmtId="0" fontId="5" fillId="0" borderId="31" xfId="0" applyFont="1" applyBorder="1" applyAlignment="1"/>
    <xf numFmtId="0" fontId="1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9" fillId="0" borderId="30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" fontId="4" fillId="0" borderId="0" xfId="0" applyNumberFormat="1" applyFont="1" applyBorder="1"/>
    <xf numFmtId="1" fontId="2" fillId="0" borderId="0" xfId="0" applyNumberFormat="1" applyFont="1" applyBorder="1"/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2" fillId="3" borderId="4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8"/>
  <sheetViews>
    <sheetView topLeftCell="B1" zoomScale="73" zoomScaleNormal="73" workbookViewId="0">
      <selection activeCell="B1" sqref="A1:XFD1048576"/>
    </sheetView>
  </sheetViews>
  <sheetFormatPr defaultRowHeight="12.75"/>
  <cols>
    <col min="1" max="1" width="9.140625" hidden="1" customWidth="1"/>
    <col min="2" max="2" width="2.85546875" customWidth="1"/>
    <col min="3" max="3" width="13.7109375"/>
    <col min="4" max="4" width="35.5703125"/>
    <col min="5" max="5" width="11.7109375"/>
    <col min="6" max="6" width="27.42578125"/>
    <col min="7" max="7" width="10.7109375" customWidth="1"/>
    <col min="8" max="8" width="24.5703125"/>
    <col min="9" max="9" width="9.28515625"/>
    <col min="10" max="10" width="27.42578125" customWidth="1"/>
    <col min="11" max="11" width="9.42578125"/>
    <col min="12" max="12" width="2.140625" customWidth="1"/>
    <col min="13" max="1027" width="11.5703125"/>
  </cols>
  <sheetData>
    <row r="2" spans="3:11" ht="18">
      <c r="C2" s="83" t="s">
        <v>33</v>
      </c>
      <c r="D2" s="83"/>
      <c r="E2" s="83"/>
      <c r="F2" s="83"/>
      <c r="G2" s="83"/>
      <c r="H2" s="83"/>
      <c r="I2" s="83"/>
      <c r="J2" s="83"/>
      <c r="K2" s="83"/>
    </row>
    <row r="3" spans="3:11" ht="10.15" customHeight="1" thickBot="1">
      <c r="C3" s="3"/>
      <c r="D3" s="2"/>
      <c r="E3" s="1"/>
      <c r="F3" s="2"/>
      <c r="G3" s="1"/>
      <c r="H3" s="2"/>
      <c r="I3" s="1"/>
      <c r="J3" s="2"/>
      <c r="K3" s="1"/>
    </row>
    <row r="4" spans="3:11" ht="18">
      <c r="C4" s="39"/>
      <c r="D4" s="81">
        <v>2016</v>
      </c>
      <c r="E4" s="81"/>
      <c r="F4" s="81">
        <v>2017</v>
      </c>
      <c r="G4" s="81"/>
      <c r="H4" s="81">
        <v>2018</v>
      </c>
      <c r="I4" s="81"/>
      <c r="J4" s="81">
        <v>2019</v>
      </c>
      <c r="K4" s="82"/>
    </row>
    <row r="5" spans="3:11">
      <c r="C5" s="40"/>
      <c r="D5" s="4"/>
      <c r="E5" s="4" t="s">
        <v>41</v>
      </c>
      <c r="F5" s="4"/>
      <c r="G5" s="4" t="s">
        <v>41</v>
      </c>
      <c r="H5" s="4"/>
      <c r="I5" s="4" t="s">
        <v>41</v>
      </c>
      <c r="J5" s="4"/>
      <c r="K5" s="41" t="s">
        <v>41</v>
      </c>
    </row>
    <row r="6" spans="3:11">
      <c r="C6" s="40" t="s">
        <v>0</v>
      </c>
      <c r="D6" s="4"/>
      <c r="E6" s="5">
        <v>-262</v>
      </c>
      <c r="F6" s="4"/>
      <c r="G6" s="6">
        <f>E25</f>
        <v>8.5999999999999091</v>
      </c>
      <c r="H6" s="4"/>
      <c r="I6" s="6">
        <f>G25</f>
        <v>436.49999999999977</v>
      </c>
      <c r="J6" s="4"/>
      <c r="K6" s="42">
        <f>I25</f>
        <v>407.39999999999964</v>
      </c>
    </row>
    <row r="7" spans="3:11">
      <c r="C7" s="43" t="s">
        <v>1</v>
      </c>
      <c r="D7" s="12"/>
      <c r="E7" s="15">
        <f>1705+16+32.3+154.6</f>
        <v>1907.8999999999999</v>
      </c>
      <c r="F7" s="12"/>
      <c r="G7" s="13">
        <f>E7</f>
        <v>1907.8999999999999</v>
      </c>
      <c r="H7" s="12"/>
      <c r="I7" s="13">
        <f>G7</f>
        <v>1907.8999999999999</v>
      </c>
      <c r="J7" s="12"/>
      <c r="K7" s="44">
        <f>I7</f>
        <v>1907.8999999999999</v>
      </c>
    </row>
    <row r="8" spans="3:11" ht="16.5" thickBot="1">
      <c r="C8" s="45" t="s">
        <v>2</v>
      </c>
      <c r="D8" s="16"/>
      <c r="E8" s="17">
        <f>E6+E7</f>
        <v>1645.8999999999999</v>
      </c>
      <c r="F8" s="16"/>
      <c r="G8" s="14">
        <f>G6+G7</f>
        <v>1916.4999999999998</v>
      </c>
      <c r="H8" s="16"/>
      <c r="I8" s="14">
        <f>I6+I7</f>
        <v>2344.3999999999996</v>
      </c>
      <c r="J8" s="16"/>
      <c r="K8" s="46">
        <f>K6+K7</f>
        <v>2315.2999999999993</v>
      </c>
    </row>
    <row r="9" spans="3:11">
      <c r="C9" s="47" t="s">
        <v>3</v>
      </c>
      <c r="D9" s="24"/>
      <c r="E9" s="25"/>
      <c r="F9" s="24"/>
      <c r="G9" s="26"/>
      <c r="H9" s="24"/>
      <c r="I9" s="26"/>
      <c r="J9" s="24"/>
      <c r="K9" s="48"/>
    </row>
    <row r="10" spans="3:11" ht="46.5" customHeight="1">
      <c r="C10" s="49"/>
      <c r="D10" s="27" t="s">
        <v>4</v>
      </c>
      <c r="E10" s="28">
        <v>1100</v>
      </c>
      <c r="F10" s="29" t="s">
        <v>17</v>
      </c>
      <c r="G10" s="30">
        <v>1200</v>
      </c>
      <c r="H10" s="29" t="s">
        <v>5</v>
      </c>
      <c r="I10" s="30">
        <v>1200</v>
      </c>
      <c r="J10" s="31" t="s">
        <v>39</v>
      </c>
      <c r="K10" s="50">
        <v>2000</v>
      </c>
    </row>
    <row r="11" spans="3:11">
      <c r="C11" s="40"/>
      <c r="D11" s="7" t="s">
        <v>6</v>
      </c>
      <c r="E11" s="11">
        <v>261.5</v>
      </c>
      <c r="F11" s="7" t="s">
        <v>7</v>
      </c>
      <c r="G11" s="6">
        <v>10</v>
      </c>
      <c r="H11" s="7" t="s">
        <v>7</v>
      </c>
      <c r="I11" s="6">
        <v>10</v>
      </c>
      <c r="J11" s="7" t="s">
        <v>7</v>
      </c>
      <c r="K11" s="42">
        <v>10</v>
      </c>
    </row>
    <row r="12" spans="3:11">
      <c r="C12" s="40"/>
      <c r="D12" s="9" t="s">
        <v>8</v>
      </c>
      <c r="E12" s="11">
        <v>43.9</v>
      </c>
      <c r="F12" s="7" t="s">
        <v>9</v>
      </c>
      <c r="G12" s="6">
        <v>40</v>
      </c>
      <c r="H12" s="7" t="s">
        <v>9</v>
      </c>
      <c r="I12" s="6">
        <v>40</v>
      </c>
      <c r="J12" s="7" t="s">
        <v>9</v>
      </c>
      <c r="K12" s="42">
        <v>40</v>
      </c>
    </row>
    <row r="13" spans="3:11">
      <c r="C13" s="40"/>
      <c r="D13" s="7" t="s">
        <v>10</v>
      </c>
      <c r="E13" s="11">
        <v>28.3</v>
      </c>
      <c r="F13" s="7" t="s">
        <v>11</v>
      </c>
      <c r="G13" s="6">
        <v>40</v>
      </c>
      <c r="H13" s="7" t="s">
        <v>11</v>
      </c>
      <c r="I13" s="6">
        <v>40</v>
      </c>
      <c r="J13" s="7" t="s">
        <v>11</v>
      </c>
      <c r="K13" s="42">
        <v>40</v>
      </c>
    </row>
    <row r="14" spans="3:11">
      <c r="C14" s="40"/>
      <c r="D14" s="7" t="s">
        <v>12</v>
      </c>
      <c r="E14" s="11">
        <v>12</v>
      </c>
      <c r="F14" s="7" t="s">
        <v>12</v>
      </c>
      <c r="G14" s="6">
        <v>30</v>
      </c>
      <c r="H14" s="7" t="s">
        <v>12</v>
      </c>
      <c r="I14" s="6">
        <v>10</v>
      </c>
      <c r="J14" s="7" t="s">
        <v>12</v>
      </c>
      <c r="K14" s="42">
        <v>10</v>
      </c>
    </row>
    <row r="15" spans="3:11">
      <c r="C15" s="40"/>
      <c r="D15" s="7" t="s">
        <v>13</v>
      </c>
      <c r="E15" s="11">
        <f>18.8+57.5</f>
        <v>76.3</v>
      </c>
      <c r="F15" s="7" t="s">
        <v>14</v>
      </c>
      <c r="G15" s="6">
        <v>80</v>
      </c>
      <c r="H15" s="7" t="s">
        <v>14</v>
      </c>
      <c r="I15" s="6">
        <v>50</v>
      </c>
      <c r="J15" s="7" t="s">
        <v>14</v>
      </c>
      <c r="K15" s="42">
        <v>50</v>
      </c>
    </row>
    <row r="16" spans="3:11">
      <c r="C16" s="40"/>
      <c r="D16" s="7" t="s">
        <v>15</v>
      </c>
      <c r="E16" s="11">
        <v>6.2</v>
      </c>
      <c r="F16" s="7"/>
      <c r="G16" s="6">
        <v>3</v>
      </c>
      <c r="H16" s="7"/>
      <c r="I16" s="6">
        <v>15</v>
      </c>
      <c r="J16" s="7"/>
      <c r="K16" s="42">
        <v>3</v>
      </c>
    </row>
    <row r="17" spans="3:11" ht="32.25" customHeight="1">
      <c r="C17" s="40"/>
      <c r="D17" s="7" t="s">
        <v>16</v>
      </c>
      <c r="E17" s="11">
        <v>1.1000000000000001</v>
      </c>
      <c r="F17" s="7"/>
      <c r="G17" s="6"/>
      <c r="H17" s="8" t="s">
        <v>37</v>
      </c>
      <c r="I17" s="6">
        <v>500</v>
      </c>
      <c r="J17" s="7"/>
      <c r="K17" s="42"/>
    </row>
    <row r="18" spans="3:11">
      <c r="C18" s="40"/>
      <c r="D18" s="7" t="s">
        <v>18</v>
      </c>
      <c r="E18" s="11">
        <v>23.9</v>
      </c>
      <c r="F18" s="7"/>
      <c r="G18" s="6"/>
      <c r="H18" s="7"/>
      <c r="I18" s="6"/>
      <c r="J18" s="7"/>
      <c r="K18" s="42"/>
    </row>
    <row r="19" spans="3:11">
      <c r="C19" s="40"/>
      <c r="D19" s="10" t="s">
        <v>34</v>
      </c>
      <c r="E19" s="11">
        <v>3</v>
      </c>
      <c r="F19" s="10" t="s">
        <v>34</v>
      </c>
      <c r="G19" s="6">
        <v>5</v>
      </c>
      <c r="H19" s="10" t="s">
        <v>34</v>
      </c>
      <c r="I19" s="6">
        <v>0</v>
      </c>
      <c r="J19" s="10" t="s">
        <v>34</v>
      </c>
      <c r="K19" s="42">
        <v>0</v>
      </c>
    </row>
    <row r="20" spans="3:11">
      <c r="C20" s="40"/>
      <c r="D20" s="7" t="s">
        <v>19</v>
      </c>
      <c r="E20" s="11">
        <v>2</v>
      </c>
      <c r="F20" s="7" t="s">
        <v>19</v>
      </c>
      <c r="G20" s="6">
        <v>2</v>
      </c>
      <c r="H20" s="7" t="s">
        <v>19</v>
      </c>
      <c r="I20" s="6">
        <v>2</v>
      </c>
      <c r="J20" s="7" t="s">
        <v>19</v>
      </c>
      <c r="K20" s="42">
        <v>2</v>
      </c>
    </row>
    <row r="21" spans="3:11">
      <c r="C21" s="40"/>
      <c r="D21" s="7" t="s">
        <v>20</v>
      </c>
      <c r="E21" s="11">
        <v>8</v>
      </c>
      <c r="F21" s="7"/>
      <c r="G21" s="6"/>
      <c r="H21" s="7"/>
      <c r="I21" s="6"/>
      <c r="J21" s="7"/>
      <c r="K21" s="42"/>
    </row>
    <row r="22" spans="3:11" ht="16.350000000000001" customHeight="1">
      <c r="C22" s="51"/>
      <c r="D22" s="32" t="s">
        <v>21</v>
      </c>
      <c r="E22" s="33">
        <v>71.099999999999994</v>
      </c>
      <c r="F22" s="32" t="s">
        <v>21</v>
      </c>
      <c r="G22" s="34">
        <v>70</v>
      </c>
      <c r="H22" s="32" t="s">
        <v>21</v>
      </c>
      <c r="I22" s="34">
        <v>70</v>
      </c>
      <c r="J22" s="32" t="s">
        <v>21</v>
      </c>
      <c r="K22" s="52">
        <v>70</v>
      </c>
    </row>
    <row r="23" spans="3:11" ht="16.5" thickBot="1">
      <c r="C23" s="53"/>
      <c r="D23" s="22" t="s">
        <v>35</v>
      </c>
      <c r="E23" s="17">
        <f>SUM(E11:E22)</f>
        <v>537.29999999999995</v>
      </c>
      <c r="F23" s="17"/>
      <c r="G23" s="14">
        <f t="shared" ref="G23" si="0">SUM(G11:G22)</f>
        <v>280</v>
      </c>
      <c r="H23" s="21"/>
      <c r="I23" s="23" t="s">
        <v>38</v>
      </c>
      <c r="J23" s="21"/>
      <c r="K23" s="54" t="s">
        <v>38</v>
      </c>
    </row>
    <row r="24" spans="3:11" ht="16.5" thickBot="1">
      <c r="C24" s="55" t="s">
        <v>22</v>
      </c>
      <c r="D24" s="18"/>
      <c r="E24" s="19">
        <f>E10+E23</f>
        <v>1637.3</v>
      </c>
      <c r="F24" s="18"/>
      <c r="G24" s="20">
        <f>G10+G23</f>
        <v>1480</v>
      </c>
      <c r="H24" s="20"/>
      <c r="I24" s="20">
        <f>SUM(I10:I23)</f>
        <v>1937</v>
      </c>
      <c r="J24" s="20"/>
      <c r="K24" s="56">
        <f>SUM(K10:K23)</f>
        <v>2225</v>
      </c>
    </row>
    <row r="25" spans="3:11" ht="16.5" thickBot="1">
      <c r="C25" s="57" t="s">
        <v>0</v>
      </c>
      <c r="D25" s="58"/>
      <c r="E25" s="59">
        <f>E8-E10-E23</f>
        <v>8.5999999999999091</v>
      </c>
      <c r="F25" s="58"/>
      <c r="G25" s="20">
        <f>G8-G24</f>
        <v>436.49999999999977</v>
      </c>
      <c r="H25" s="58"/>
      <c r="I25" s="20">
        <f>I8-I24</f>
        <v>407.39999999999964</v>
      </c>
      <c r="J25" s="58"/>
      <c r="K25" s="56">
        <f>K8-K24</f>
        <v>90.299999999999272</v>
      </c>
    </row>
    <row r="26" spans="3:11" ht="13.5" thickBot="1"/>
    <row r="27" spans="3:11" ht="39" thickBot="1">
      <c r="C27" s="73" t="s">
        <v>42</v>
      </c>
      <c r="D27" s="70"/>
      <c r="E27" s="72" t="s">
        <v>40</v>
      </c>
      <c r="F27" s="70"/>
      <c r="G27" s="71">
        <v>2017</v>
      </c>
    </row>
    <row r="28" spans="3:11" ht="15">
      <c r="C28" s="35" t="s">
        <v>23</v>
      </c>
      <c r="D28" s="3"/>
      <c r="E28" s="64">
        <v>240</v>
      </c>
      <c r="F28" s="36"/>
      <c r="G28" s="67">
        <v>240</v>
      </c>
    </row>
    <row r="29" spans="3:11" ht="15">
      <c r="C29" s="35" t="s">
        <v>24</v>
      </c>
      <c r="D29" s="3"/>
      <c r="E29" s="64">
        <v>36</v>
      </c>
      <c r="F29" s="36"/>
      <c r="G29" s="67">
        <v>35</v>
      </c>
    </row>
    <row r="30" spans="3:11" ht="15">
      <c r="C30" s="35" t="s">
        <v>25</v>
      </c>
      <c r="D30" s="3"/>
      <c r="E30" s="64">
        <v>11</v>
      </c>
      <c r="F30" s="36"/>
      <c r="G30" s="67">
        <v>10.7</v>
      </c>
    </row>
    <row r="31" spans="3:11" ht="15">
      <c r="C31" s="35" t="s">
        <v>26</v>
      </c>
      <c r="D31" s="3"/>
      <c r="E31" s="64">
        <v>59</v>
      </c>
      <c r="F31" s="36"/>
      <c r="G31" s="67">
        <v>60</v>
      </c>
    </row>
    <row r="32" spans="3:11" ht="15">
      <c r="C32" s="35" t="s">
        <v>27</v>
      </c>
      <c r="D32" s="3"/>
      <c r="E32" s="64">
        <v>167</v>
      </c>
      <c r="F32" s="36"/>
      <c r="G32" s="67">
        <v>167</v>
      </c>
    </row>
    <row r="33" spans="3:7" ht="15">
      <c r="C33" s="35" t="s">
        <v>28</v>
      </c>
      <c r="D33" s="3"/>
      <c r="E33" s="64">
        <v>133</v>
      </c>
      <c r="F33" s="36"/>
      <c r="G33" s="67">
        <v>140</v>
      </c>
    </row>
    <row r="34" spans="3:7" ht="15">
      <c r="C34" s="35" t="s">
        <v>29</v>
      </c>
      <c r="D34" s="3"/>
      <c r="E34" s="64">
        <v>19</v>
      </c>
      <c r="F34" s="36"/>
      <c r="G34" s="67">
        <v>42</v>
      </c>
    </row>
    <row r="35" spans="3:7" ht="15">
      <c r="C35" s="35" t="s">
        <v>30</v>
      </c>
      <c r="D35" s="3"/>
      <c r="E35" s="64">
        <v>1500</v>
      </c>
      <c r="F35" s="36"/>
      <c r="G35" s="67">
        <v>1800</v>
      </c>
    </row>
    <row r="36" spans="3:7" ht="15">
      <c r="C36" s="35" t="s">
        <v>31</v>
      </c>
      <c r="D36" s="3"/>
      <c r="E36" s="64">
        <v>1300</v>
      </c>
      <c r="F36" s="36"/>
      <c r="G36" s="67">
        <v>1300</v>
      </c>
    </row>
    <row r="37" spans="3:7" ht="15.75" thickBot="1">
      <c r="C37" s="60" t="s">
        <v>32</v>
      </c>
      <c r="D37" s="38"/>
      <c r="E37" s="65">
        <v>390</v>
      </c>
      <c r="F37" s="61"/>
      <c r="G37" s="68">
        <v>400</v>
      </c>
    </row>
    <row r="38" spans="3:7" ht="16.5" thickBot="1">
      <c r="C38" s="37"/>
      <c r="D38" s="62" t="s">
        <v>36</v>
      </c>
      <c r="E38" s="66">
        <f>SUM(E28:E37)</f>
        <v>3855</v>
      </c>
      <c r="F38" s="63"/>
      <c r="G38" s="69">
        <f t="shared" ref="G38" si="1">SUM(G28:G37)</f>
        <v>4194.7</v>
      </c>
    </row>
  </sheetData>
  <mergeCells count="5">
    <mergeCell ref="D4:E4"/>
    <mergeCell ref="F4:G4"/>
    <mergeCell ref="H4:I4"/>
    <mergeCell ref="J4:K4"/>
    <mergeCell ref="C2:K2"/>
  </mergeCells>
  <pageMargins left="0.55118110236220474" right="0.55118110236220474" top="0.78740157480314965" bottom="0.78740157480314965" header="0.51181102362204722" footer="0.51181102362204722"/>
  <pageSetup paperSize="9" scale="75" orientation="landscape" useFirstPageNumber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"/>
  <sheetViews>
    <sheetView tabSelected="1" topLeftCell="B7" workbookViewId="0">
      <selection activeCell="J29" sqref="J29"/>
    </sheetView>
  </sheetViews>
  <sheetFormatPr defaultRowHeight="12.75"/>
  <cols>
    <col min="1" max="1" width="9.140625" hidden="1" customWidth="1"/>
    <col min="2" max="2" width="2.85546875" customWidth="1"/>
    <col min="4" max="4" width="28.7109375" customWidth="1"/>
    <col min="6" max="6" width="28.140625" customWidth="1"/>
    <col min="7" max="7" width="10.7109375" customWidth="1"/>
    <col min="8" max="8" width="9.7109375" customWidth="1"/>
    <col min="9" max="9" width="29.42578125" customWidth="1"/>
    <col min="10" max="10" width="11.28515625" customWidth="1"/>
    <col min="11" max="11" width="27.42578125" customWidth="1"/>
    <col min="13" max="13" width="27.42578125" customWidth="1"/>
    <col min="22" max="22" width="18.5703125" customWidth="1"/>
    <col min="23" max="23" width="10.85546875" customWidth="1"/>
    <col min="25" max="25" width="12.85546875" customWidth="1"/>
  </cols>
  <sheetData>
    <row r="1" spans="3:25" ht="39" thickBot="1">
      <c r="U1" s="73" t="s">
        <v>42</v>
      </c>
      <c r="V1" s="70"/>
      <c r="W1" s="72" t="s">
        <v>40</v>
      </c>
      <c r="X1" s="70"/>
      <c r="Y1" s="71">
        <v>2017</v>
      </c>
    </row>
    <row r="2" spans="3:25" ht="18">
      <c r="C2" s="83" t="s">
        <v>33</v>
      </c>
      <c r="D2" s="83"/>
      <c r="E2" s="83"/>
      <c r="F2" s="83"/>
      <c r="G2" s="83"/>
      <c r="H2" s="83"/>
      <c r="I2" s="83"/>
      <c r="J2" s="83"/>
      <c r="K2" s="83"/>
      <c r="L2" s="83"/>
      <c r="U2" s="35" t="s">
        <v>23</v>
      </c>
      <c r="V2" s="3"/>
      <c r="W2" s="64">
        <v>240</v>
      </c>
      <c r="X2" s="36"/>
      <c r="Y2" s="67">
        <v>240</v>
      </c>
    </row>
    <row r="3" spans="3:25" ht="19.5" customHeight="1" thickBot="1">
      <c r="C3" s="3"/>
      <c r="D3" s="2"/>
      <c r="E3" s="1"/>
      <c r="F3" s="2"/>
      <c r="G3" s="1"/>
      <c r="H3" s="1"/>
      <c r="I3" s="2"/>
      <c r="J3" s="1"/>
      <c r="K3" s="2"/>
      <c r="L3" s="1"/>
      <c r="M3" s="2"/>
      <c r="N3" s="1"/>
      <c r="U3" s="35" t="s">
        <v>24</v>
      </c>
      <c r="V3" s="3"/>
      <c r="W3" s="64">
        <v>36</v>
      </c>
      <c r="X3" s="36"/>
      <c r="Y3" s="67">
        <v>35</v>
      </c>
    </row>
    <row r="4" spans="3:25" ht="18">
      <c r="C4" s="39"/>
      <c r="D4" s="81">
        <v>2016</v>
      </c>
      <c r="E4" s="81"/>
      <c r="F4" s="78">
        <v>2017</v>
      </c>
      <c r="G4" s="79" t="s">
        <v>45</v>
      </c>
      <c r="H4" s="74" t="s">
        <v>46</v>
      </c>
      <c r="I4" s="81">
        <v>2018</v>
      </c>
      <c r="J4" s="81"/>
      <c r="K4" s="81">
        <v>2019</v>
      </c>
      <c r="L4" s="82"/>
      <c r="M4" s="81">
        <v>2020</v>
      </c>
      <c r="N4" s="82"/>
      <c r="U4" s="35" t="s">
        <v>25</v>
      </c>
      <c r="V4" s="3"/>
      <c r="W4" s="64">
        <v>11</v>
      </c>
      <c r="X4" s="36"/>
      <c r="Y4" s="67">
        <v>10.7</v>
      </c>
    </row>
    <row r="5" spans="3:25" ht="15">
      <c r="C5" s="40"/>
      <c r="D5" s="4"/>
      <c r="E5" s="4" t="s">
        <v>41</v>
      </c>
      <c r="F5" s="4"/>
      <c r="G5" s="4" t="s">
        <v>41</v>
      </c>
      <c r="H5" s="4"/>
      <c r="I5" s="4"/>
      <c r="J5" s="4" t="s">
        <v>41</v>
      </c>
      <c r="K5" s="4"/>
      <c r="L5" s="41" t="s">
        <v>41</v>
      </c>
      <c r="M5" s="4"/>
      <c r="N5" s="41" t="s">
        <v>41</v>
      </c>
      <c r="U5" s="35" t="s">
        <v>26</v>
      </c>
      <c r="V5" s="3"/>
      <c r="W5" s="64">
        <v>59</v>
      </c>
      <c r="X5" s="36"/>
      <c r="Y5" s="67">
        <v>60</v>
      </c>
    </row>
    <row r="6" spans="3:25" ht="15">
      <c r="C6" s="40" t="s">
        <v>0</v>
      </c>
      <c r="D6" s="4"/>
      <c r="E6" s="5">
        <v>-262</v>
      </c>
      <c r="F6" s="4"/>
      <c r="G6" s="6">
        <f>E25</f>
        <v>153</v>
      </c>
      <c r="H6" s="6">
        <f>G6</f>
        <v>153</v>
      </c>
      <c r="I6" s="4"/>
      <c r="J6" s="6">
        <f>H25</f>
        <v>1731.8999999999996</v>
      </c>
      <c r="K6" s="4"/>
      <c r="L6" s="42">
        <f>J25</f>
        <v>513.14399999999932</v>
      </c>
      <c r="M6" s="4"/>
      <c r="N6" s="42">
        <f>L25</f>
        <v>359.05999999999904</v>
      </c>
      <c r="U6" s="35" t="s">
        <v>27</v>
      </c>
      <c r="V6" s="3"/>
      <c r="W6" s="64">
        <v>167</v>
      </c>
      <c r="X6" s="36"/>
      <c r="Y6" s="67">
        <v>167</v>
      </c>
    </row>
    <row r="7" spans="3:25" ht="15">
      <c r="C7" s="43" t="s">
        <v>1</v>
      </c>
      <c r="D7" s="12"/>
      <c r="E7" s="15">
        <f>1705+16+32.3+154.6</f>
        <v>1907.8999999999999</v>
      </c>
      <c r="F7" s="12"/>
      <c r="G7" s="13">
        <f>E7</f>
        <v>1907.8999999999999</v>
      </c>
      <c r="H7" s="6">
        <f t="shared" ref="H7:H8" si="0">G7</f>
        <v>1907.8999999999999</v>
      </c>
      <c r="I7" s="12"/>
      <c r="J7" s="13">
        <f>G7+(10.334*8*2)</f>
        <v>2073.2439999999997</v>
      </c>
      <c r="K7" s="12"/>
      <c r="L7" s="44">
        <f>J7+(10.334*4*2)</f>
        <v>2155.9159999999997</v>
      </c>
      <c r="M7" s="12"/>
      <c r="N7" s="44">
        <f>L7</f>
        <v>2155.9159999999997</v>
      </c>
      <c r="U7" s="35" t="s">
        <v>28</v>
      </c>
      <c r="V7" s="3"/>
      <c r="W7" s="64">
        <v>133</v>
      </c>
      <c r="X7" s="36"/>
      <c r="Y7" s="67">
        <v>140</v>
      </c>
    </row>
    <row r="8" spans="3:25" ht="16.5" thickBot="1">
      <c r="C8" s="45" t="s">
        <v>2</v>
      </c>
      <c r="D8" s="16"/>
      <c r="E8" s="17">
        <f>E6+E7</f>
        <v>1645.8999999999999</v>
      </c>
      <c r="F8" s="16"/>
      <c r="G8" s="14">
        <f>G6+G7</f>
        <v>2060.8999999999996</v>
      </c>
      <c r="H8" s="6">
        <f t="shared" si="0"/>
        <v>2060.8999999999996</v>
      </c>
      <c r="I8" s="16"/>
      <c r="J8" s="14">
        <f>J6+J7</f>
        <v>3805.1439999999993</v>
      </c>
      <c r="K8" s="16"/>
      <c r="L8" s="46">
        <f>L6+L7</f>
        <v>2669.059999999999</v>
      </c>
      <c r="M8" s="16"/>
      <c r="N8" s="46">
        <f>N6+N7</f>
        <v>2514.9759999999987</v>
      </c>
      <c r="U8" s="35" t="s">
        <v>29</v>
      </c>
      <c r="V8" s="3"/>
      <c r="W8" s="64">
        <v>19</v>
      </c>
      <c r="X8" s="36"/>
      <c r="Y8" s="67">
        <v>42</v>
      </c>
    </row>
    <row r="9" spans="3:25" ht="15">
      <c r="C9" s="47" t="s">
        <v>3</v>
      </c>
      <c r="D9" s="24"/>
      <c r="E9" s="25"/>
      <c r="F9" s="24"/>
      <c r="G9" s="26"/>
      <c r="H9" s="26"/>
      <c r="I9" s="24"/>
      <c r="J9" s="26"/>
      <c r="K9" s="24"/>
      <c r="L9" s="48"/>
      <c r="M9" s="24"/>
      <c r="N9" s="48"/>
      <c r="U9" s="35" t="s">
        <v>30</v>
      </c>
      <c r="V9" s="3"/>
      <c r="W9" s="64">
        <v>1500</v>
      </c>
      <c r="X9" s="36"/>
      <c r="Y9" s="67">
        <v>1800</v>
      </c>
    </row>
    <row r="10" spans="3:25" ht="46.5" customHeight="1">
      <c r="C10" s="49"/>
      <c r="D10" s="27" t="s">
        <v>4</v>
      </c>
      <c r="E10" s="28">
        <v>1100</v>
      </c>
      <c r="F10" s="29" t="s">
        <v>17</v>
      </c>
      <c r="G10" s="30">
        <v>1200</v>
      </c>
      <c r="H10" s="30">
        <v>0</v>
      </c>
      <c r="I10" s="29" t="s">
        <v>44</v>
      </c>
      <c r="J10" s="30">
        <v>2220</v>
      </c>
      <c r="K10" s="31" t="s">
        <v>39</v>
      </c>
      <c r="L10" s="50">
        <v>2100</v>
      </c>
      <c r="M10" s="31" t="s">
        <v>39</v>
      </c>
      <c r="N10" s="50">
        <v>2100</v>
      </c>
      <c r="U10" s="35" t="s">
        <v>31</v>
      </c>
      <c r="V10" s="3"/>
      <c r="W10" s="64">
        <v>1300</v>
      </c>
      <c r="X10" s="36"/>
      <c r="Y10" s="67">
        <v>1300</v>
      </c>
    </row>
    <row r="11" spans="3:25" ht="15.75" thickBot="1">
      <c r="C11" s="40"/>
      <c r="D11" s="7" t="s">
        <v>6</v>
      </c>
      <c r="E11" s="11">
        <v>261.5</v>
      </c>
      <c r="F11" s="7" t="s">
        <v>7</v>
      </c>
      <c r="G11" s="6">
        <v>10</v>
      </c>
      <c r="H11" s="6">
        <v>15</v>
      </c>
      <c r="I11" s="7" t="s">
        <v>7</v>
      </c>
      <c r="J11" s="6">
        <v>10</v>
      </c>
      <c r="K11" s="7" t="s">
        <v>7</v>
      </c>
      <c r="L11" s="42">
        <v>10</v>
      </c>
      <c r="M11" s="7" t="s">
        <v>7</v>
      </c>
      <c r="N11" s="42">
        <v>10</v>
      </c>
      <c r="U11" s="60" t="s">
        <v>32</v>
      </c>
      <c r="V11" s="38"/>
      <c r="W11" s="65">
        <v>390</v>
      </c>
      <c r="X11" s="61"/>
      <c r="Y11" s="68">
        <v>400</v>
      </c>
    </row>
    <row r="12" spans="3:25" ht="16.5" thickBot="1">
      <c r="C12" s="40"/>
      <c r="D12" s="9" t="s">
        <v>8</v>
      </c>
      <c r="E12" s="11">
        <v>43.9</v>
      </c>
      <c r="F12" s="7" t="s">
        <v>9</v>
      </c>
      <c r="G12" s="6">
        <v>40</v>
      </c>
      <c r="H12" s="6">
        <v>30</v>
      </c>
      <c r="I12" s="7" t="s">
        <v>9</v>
      </c>
      <c r="J12" s="6">
        <v>20</v>
      </c>
      <c r="K12" s="7" t="s">
        <v>9</v>
      </c>
      <c r="L12" s="42">
        <v>20</v>
      </c>
      <c r="M12" s="7" t="s">
        <v>9</v>
      </c>
      <c r="N12" s="42">
        <v>40</v>
      </c>
      <c r="U12" s="37"/>
      <c r="V12" s="62" t="s">
        <v>36</v>
      </c>
      <c r="W12" s="66">
        <f>SUM(W2:W11)</f>
        <v>3855</v>
      </c>
      <c r="X12" s="63"/>
      <c r="Y12" s="69">
        <f t="shared" ref="Y12" si="1">SUM(Y2:Y11)</f>
        <v>4194.7</v>
      </c>
    </row>
    <row r="13" spans="3:25">
      <c r="C13" s="40"/>
      <c r="D13" s="7" t="s">
        <v>10</v>
      </c>
      <c r="E13" s="11">
        <v>28.3</v>
      </c>
      <c r="F13" s="7" t="s">
        <v>11</v>
      </c>
      <c r="G13" s="6">
        <v>40</v>
      </c>
      <c r="H13" s="6">
        <v>30</v>
      </c>
      <c r="I13" s="7" t="s">
        <v>11</v>
      </c>
      <c r="J13" s="6">
        <v>40</v>
      </c>
      <c r="K13" s="7" t="s">
        <v>11</v>
      </c>
      <c r="L13" s="42">
        <v>40</v>
      </c>
      <c r="M13" s="7" t="s">
        <v>11</v>
      </c>
      <c r="N13" s="42">
        <v>40</v>
      </c>
    </row>
    <row r="14" spans="3:25">
      <c r="C14" s="40"/>
      <c r="D14" s="7" t="s">
        <v>12</v>
      </c>
      <c r="E14" s="11">
        <v>12</v>
      </c>
      <c r="F14" s="10" t="s">
        <v>43</v>
      </c>
      <c r="G14" s="6">
        <v>30</v>
      </c>
      <c r="H14" s="6">
        <v>50</v>
      </c>
      <c r="I14" s="7" t="s">
        <v>12</v>
      </c>
      <c r="J14" s="6">
        <v>10</v>
      </c>
      <c r="K14" s="7" t="s">
        <v>12</v>
      </c>
      <c r="L14" s="42">
        <v>10</v>
      </c>
      <c r="M14" s="7" t="s">
        <v>12</v>
      </c>
      <c r="N14" s="42">
        <v>10</v>
      </c>
    </row>
    <row r="15" spans="3:25">
      <c r="C15" s="40"/>
      <c r="D15" s="7" t="s">
        <v>13</v>
      </c>
      <c r="E15" s="11">
        <f>18.8+57.5</f>
        <v>76.3</v>
      </c>
      <c r="F15" s="7" t="s">
        <v>14</v>
      </c>
      <c r="G15" s="6">
        <v>80</v>
      </c>
      <c r="H15" s="6">
        <v>120</v>
      </c>
      <c r="I15" s="7" t="s">
        <v>14</v>
      </c>
      <c r="J15" s="6">
        <v>50</v>
      </c>
      <c r="K15" s="7" t="s">
        <v>14</v>
      </c>
      <c r="L15" s="42">
        <v>50</v>
      </c>
      <c r="M15" s="7" t="s">
        <v>14</v>
      </c>
      <c r="N15" s="42">
        <v>50</v>
      </c>
    </row>
    <row r="16" spans="3:25">
      <c r="C16" s="40"/>
      <c r="D16" s="7" t="s">
        <v>15</v>
      </c>
      <c r="E16" s="11">
        <v>6.2</v>
      </c>
      <c r="F16" s="7"/>
      <c r="G16" s="6">
        <v>3</v>
      </c>
      <c r="H16" s="6">
        <v>6</v>
      </c>
      <c r="I16" s="10" t="s">
        <v>15</v>
      </c>
      <c r="J16" s="6">
        <v>15</v>
      </c>
      <c r="K16" s="7"/>
      <c r="L16" s="42">
        <v>3</v>
      </c>
      <c r="M16" s="7"/>
      <c r="N16" s="42">
        <v>3</v>
      </c>
    </row>
    <row r="17" spans="3:14" ht="32.25" customHeight="1">
      <c r="C17" s="40"/>
      <c r="D17" s="7" t="s">
        <v>16</v>
      </c>
      <c r="E17" s="11">
        <v>1.1000000000000001</v>
      </c>
      <c r="F17" s="7"/>
      <c r="G17" s="6"/>
      <c r="H17" s="6"/>
      <c r="I17" s="8" t="s">
        <v>37</v>
      </c>
      <c r="J17" s="30">
        <v>500</v>
      </c>
      <c r="K17" s="7"/>
      <c r="L17" s="42"/>
      <c r="M17" s="7"/>
      <c r="N17" s="42"/>
    </row>
    <row r="18" spans="3:14" ht="15.75">
      <c r="C18" s="40"/>
      <c r="D18" s="7" t="s">
        <v>18</v>
      </c>
      <c r="E18" s="11">
        <v>23.9</v>
      </c>
      <c r="F18" s="7"/>
      <c r="G18" s="6"/>
      <c r="H18" s="6"/>
      <c r="I18" s="10" t="s">
        <v>47</v>
      </c>
      <c r="J18" s="30">
        <v>350</v>
      </c>
      <c r="K18" s="7"/>
      <c r="L18" s="42"/>
      <c r="M18" s="7"/>
      <c r="N18" s="42"/>
    </row>
    <row r="19" spans="3:14">
      <c r="C19" s="40"/>
      <c r="D19" s="10" t="s">
        <v>34</v>
      </c>
      <c r="E19" s="11">
        <v>3</v>
      </c>
      <c r="F19" s="10" t="s">
        <v>34</v>
      </c>
      <c r="G19" s="6">
        <v>5</v>
      </c>
      <c r="H19" s="6">
        <v>8</v>
      </c>
      <c r="I19" s="10" t="s">
        <v>34</v>
      </c>
      <c r="J19" s="6">
        <v>5</v>
      </c>
      <c r="K19" s="10" t="s">
        <v>34</v>
      </c>
      <c r="L19" s="42">
        <v>5</v>
      </c>
      <c r="M19" s="10" t="s">
        <v>34</v>
      </c>
      <c r="N19" s="42">
        <v>5</v>
      </c>
    </row>
    <row r="20" spans="3:14">
      <c r="C20" s="40"/>
      <c r="D20" s="7" t="s">
        <v>19</v>
      </c>
      <c r="E20" s="11">
        <v>2</v>
      </c>
      <c r="F20" s="7" t="s">
        <v>19</v>
      </c>
      <c r="G20" s="6">
        <v>2</v>
      </c>
      <c r="H20" s="6"/>
      <c r="I20" s="7" t="s">
        <v>19</v>
      </c>
      <c r="J20" s="6">
        <v>2</v>
      </c>
      <c r="K20" s="7" t="s">
        <v>19</v>
      </c>
      <c r="L20" s="42">
        <v>2</v>
      </c>
      <c r="M20" s="7" t="s">
        <v>19</v>
      </c>
      <c r="N20" s="42">
        <v>2</v>
      </c>
    </row>
    <row r="21" spans="3:14">
      <c r="C21" s="40"/>
      <c r="D21" s="7" t="s">
        <v>20</v>
      </c>
      <c r="E21" s="11">
        <v>8</v>
      </c>
      <c r="F21" s="7"/>
      <c r="G21" s="6"/>
      <c r="H21" s="6"/>
      <c r="I21" s="7"/>
      <c r="J21" s="6"/>
      <c r="K21" s="7"/>
      <c r="L21" s="42"/>
      <c r="M21" s="7"/>
      <c r="N21" s="42"/>
    </row>
    <row r="22" spans="3:14" ht="16.350000000000001" customHeight="1">
      <c r="C22" s="51"/>
      <c r="D22" s="32" t="s">
        <v>21</v>
      </c>
      <c r="E22" s="33">
        <v>71.099999999999994</v>
      </c>
      <c r="F22" s="32" t="s">
        <v>21</v>
      </c>
      <c r="G22" s="34">
        <v>70</v>
      </c>
      <c r="H22" s="34">
        <v>70</v>
      </c>
      <c r="I22" s="32" t="s">
        <v>21</v>
      </c>
      <c r="J22" s="34">
        <v>70</v>
      </c>
      <c r="K22" s="32" t="s">
        <v>21</v>
      </c>
      <c r="L22" s="52">
        <v>70</v>
      </c>
      <c r="M22" s="32" t="s">
        <v>21</v>
      </c>
      <c r="N22" s="52">
        <v>70</v>
      </c>
    </row>
    <row r="23" spans="3:14" ht="16.5" thickBot="1">
      <c r="C23" s="53"/>
      <c r="D23" s="22" t="s">
        <v>35</v>
      </c>
      <c r="E23" s="17">
        <f>SUM(E11:E22)</f>
        <v>537.29999999999995</v>
      </c>
      <c r="F23" s="17"/>
      <c r="G23" s="14">
        <f t="shared" ref="G23:H23" si="2">SUM(G11:G22)</f>
        <v>280</v>
      </c>
      <c r="H23" s="14">
        <f t="shared" si="2"/>
        <v>329</v>
      </c>
      <c r="J23" s="14">
        <f>SUM(I11:I22)</f>
        <v>0</v>
      </c>
      <c r="K23" s="21"/>
      <c r="L23" s="54" t="s">
        <v>38</v>
      </c>
      <c r="M23" s="21"/>
      <c r="N23" s="54" t="s">
        <v>38</v>
      </c>
    </row>
    <row r="24" spans="3:14" ht="16.5" thickBot="1">
      <c r="C24" s="55" t="s">
        <v>22</v>
      </c>
      <c r="D24" s="18"/>
      <c r="E24" s="19">
        <f>E10+E23</f>
        <v>1637.3</v>
      </c>
      <c r="F24" s="18"/>
      <c r="G24" s="20">
        <f>G10+G23</f>
        <v>1480</v>
      </c>
      <c r="H24" s="20">
        <f t="shared" ref="H24" si="3">H10+H23</f>
        <v>329</v>
      </c>
      <c r="I24" s="20"/>
      <c r="J24" s="20">
        <f>SUM(J10:J23)</f>
        <v>3292</v>
      </c>
      <c r="K24" s="20"/>
      <c r="L24" s="56">
        <f>SUM(L10:L23)</f>
        <v>2310</v>
      </c>
      <c r="M24" s="20"/>
      <c r="N24" s="56">
        <f>SUM(N10:N23)</f>
        <v>2330</v>
      </c>
    </row>
    <row r="25" spans="3:14" ht="16.5" thickBot="1">
      <c r="C25" s="57" t="s">
        <v>0</v>
      </c>
      <c r="D25" s="58"/>
      <c r="E25" s="80">
        <v>153</v>
      </c>
      <c r="F25" s="58"/>
      <c r="G25" s="20">
        <f>G8-G24</f>
        <v>580.89999999999964</v>
      </c>
      <c r="H25" s="20">
        <f t="shared" ref="H25" si="4">H8-H24</f>
        <v>1731.8999999999996</v>
      </c>
      <c r="I25" s="58"/>
      <c r="J25" s="20">
        <f>J8-J24</f>
        <v>513.14399999999932</v>
      </c>
      <c r="K25" s="58"/>
      <c r="L25" s="56">
        <f>L8-L24</f>
        <v>359.05999999999904</v>
      </c>
      <c r="M25" s="58"/>
      <c r="N25" s="56">
        <f>N8-N24</f>
        <v>184.97599999999875</v>
      </c>
    </row>
    <row r="26" spans="3:14" ht="13.5" thickBot="1"/>
    <row r="27" spans="3:14" ht="39" thickBot="1">
      <c r="C27" s="73" t="s">
        <v>42</v>
      </c>
      <c r="D27" s="70"/>
      <c r="E27" s="72" t="s">
        <v>48</v>
      </c>
      <c r="F27" s="70"/>
      <c r="G27" s="71">
        <v>2018</v>
      </c>
      <c r="H27" s="75"/>
    </row>
    <row r="28" spans="3:14" ht="15">
      <c r="C28" s="35" t="s">
        <v>23</v>
      </c>
      <c r="D28" s="3"/>
      <c r="E28" s="64">
        <v>240</v>
      </c>
      <c r="F28" s="36"/>
      <c r="G28" s="67">
        <v>240</v>
      </c>
      <c r="H28" s="76"/>
    </row>
    <row r="29" spans="3:14" ht="15">
      <c r="C29" s="35" t="s">
        <v>24</v>
      </c>
      <c r="D29" s="3"/>
      <c r="E29" s="64">
        <v>36</v>
      </c>
      <c r="F29" s="36"/>
      <c r="G29" s="67">
        <v>35</v>
      </c>
      <c r="H29" s="76"/>
    </row>
    <row r="30" spans="3:14" ht="15">
      <c r="C30" s="35" t="s">
        <v>25</v>
      </c>
      <c r="D30" s="3"/>
      <c r="E30" s="64">
        <v>11</v>
      </c>
      <c r="F30" s="36"/>
      <c r="G30" s="67">
        <v>10.7</v>
      </c>
      <c r="H30" s="76"/>
    </row>
    <row r="31" spans="3:14" ht="15">
      <c r="C31" s="35" t="s">
        <v>26</v>
      </c>
      <c r="D31" s="3"/>
      <c r="E31" s="64">
        <v>59</v>
      </c>
      <c r="F31" s="36"/>
      <c r="G31" s="67">
        <v>60</v>
      </c>
      <c r="H31" s="76"/>
    </row>
    <row r="32" spans="3:14" ht="15">
      <c r="C32" s="35" t="s">
        <v>27</v>
      </c>
      <c r="D32" s="3"/>
      <c r="E32" s="64">
        <v>167</v>
      </c>
      <c r="F32" s="36"/>
      <c r="G32" s="67">
        <v>167</v>
      </c>
      <c r="H32" s="76"/>
    </row>
    <row r="33" spans="3:8" ht="15">
      <c r="C33" s="35" t="s">
        <v>28</v>
      </c>
      <c r="D33" s="3"/>
      <c r="E33" s="64">
        <v>133</v>
      </c>
      <c r="F33" s="36"/>
      <c r="G33" s="67">
        <v>140</v>
      </c>
      <c r="H33" s="76"/>
    </row>
    <row r="34" spans="3:8" ht="15">
      <c r="C34" s="35" t="s">
        <v>29</v>
      </c>
      <c r="D34" s="3"/>
      <c r="E34" s="64">
        <v>19</v>
      </c>
      <c r="F34" s="36"/>
      <c r="G34" s="67">
        <v>42</v>
      </c>
      <c r="H34" s="76"/>
    </row>
    <row r="35" spans="3:8" ht="15">
      <c r="C35" s="35" t="s">
        <v>30</v>
      </c>
      <c r="D35" s="3"/>
      <c r="E35" s="64">
        <v>1500</v>
      </c>
      <c r="F35" s="36"/>
      <c r="G35" s="67">
        <v>1800</v>
      </c>
      <c r="H35" s="76"/>
    </row>
    <row r="36" spans="3:8" ht="15">
      <c r="C36" s="35" t="s">
        <v>31</v>
      </c>
      <c r="D36" s="3"/>
      <c r="E36" s="64">
        <v>1300</v>
      </c>
      <c r="F36" s="36"/>
      <c r="G36" s="67">
        <v>1300</v>
      </c>
      <c r="H36" s="76"/>
    </row>
    <row r="37" spans="3:8" ht="15.75" thickBot="1">
      <c r="C37" s="60" t="s">
        <v>32</v>
      </c>
      <c r="D37" s="38"/>
      <c r="E37" s="65">
        <v>390</v>
      </c>
      <c r="F37" s="61"/>
      <c r="G37" s="68">
        <v>400</v>
      </c>
      <c r="H37" s="76"/>
    </row>
    <row r="38" spans="3:8" ht="16.5" thickBot="1">
      <c r="C38" s="37"/>
      <c r="D38" s="62" t="s">
        <v>36</v>
      </c>
      <c r="E38" s="66">
        <f>SUM(E28:E37)</f>
        <v>3855</v>
      </c>
      <c r="F38" s="63"/>
      <c r="G38" s="69">
        <f t="shared" ref="G38" si="5">SUM(G28:G37)</f>
        <v>4194.7</v>
      </c>
      <c r="H38" s="77"/>
    </row>
  </sheetData>
  <mergeCells count="5">
    <mergeCell ref="C2:L2"/>
    <mergeCell ref="D4:E4"/>
    <mergeCell ref="I4:J4"/>
    <mergeCell ref="K4:L4"/>
    <mergeCell ref="M4:N4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27236</TotalTime>
  <Application>LibreOffice/4.3.4.1$Windows_x86 LibreOffice_project/bc356b2f991740509f321d70e4512a6a54c5f243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 2015 pro prezentaci 16</vt:lpstr>
      <vt:lpstr>narok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bdkvhd</dc:creator>
  <cp:lastModifiedBy>bdkvhd</cp:lastModifiedBy>
  <cp:revision>37</cp:revision>
  <cp:lastPrinted>2016-12-17T09:42:03Z</cp:lastPrinted>
  <dcterms:created xsi:type="dcterms:W3CDTF">2009-04-16T11:32:48Z</dcterms:created>
  <dcterms:modified xsi:type="dcterms:W3CDTF">2018-01-23T13:32:13Z</dcterms:modified>
  <dc:language>cs-CZ</dc:language>
</cp:coreProperties>
</file>